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Nový_Lískovec\Kamery_Svážná_Koniklecova\"/>
    </mc:Choice>
  </mc:AlternateContent>
  <xr:revisionPtr revIDLastSave="0" documentId="13_ncr:1_{50B92CEB-8C8F-4511-984A-A15C721E90A7}" xr6:coauthVersionLast="47" xr6:coauthVersionMax="47" xr10:uidLastSave="{00000000-0000-0000-0000-000000000000}"/>
  <bookViews>
    <workbookView xWindow="19980" yWindow="0" windowWidth="16875" windowHeight="1987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Pol'!$A$1:$V$90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I61" i="1" s="1"/>
  <c r="G91" i="12"/>
  <c r="G11" i="12"/>
  <c r="G33" i="12"/>
  <c r="G32" i="12" s="1"/>
  <c r="I62" i="1" s="1"/>
  <c r="G9" i="12"/>
  <c r="G10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5" i="12"/>
  <c r="G66" i="12"/>
  <c r="G67" i="12"/>
  <c r="G68" i="12"/>
  <c r="G69" i="12"/>
  <c r="G70" i="12"/>
  <c r="G71" i="12"/>
  <c r="G72" i="12"/>
  <c r="G64" i="12" s="1"/>
  <c r="I63" i="1" s="1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J62" i="1" l="1"/>
  <c r="I64" i="1"/>
  <c r="J61" i="1"/>
  <c r="H32" i="1"/>
  <c r="M17" i="12" l="1"/>
  <c r="U81" i="12"/>
  <c r="Q81" i="12"/>
  <c r="O81" i="12"/>
  <c r="K81" i="12"/>
  <c r="I81" i="12"/>
  <c r="U42" i="12"/>
  <c r="Q42" i="12"/>
  <c r="O42" i="12"/>
  <c r="K42" i="12"/>
  <c r="I42" i="12"/>
  <c r="U17" i="12"/>
  <c r="Q17" i="12"/>
  <c r="O17" i="12"/>
  <c r="K17" i="12"/>
  <c r="I17" i="12"/>
  <c r="U9" i="12"/>
  <c r="Q9" i="12"/>
  <c r="O9" i="12"/>
  <c r="K9" i="12"/>
  <c r="I9" i="12"/>
  <c r="U8" i="12"/>
  <c r="Q8" i="12"/>
  <c r="O8" i="12"/>
  <c r="K8" i="12"/>
  <c r="I8" i="12"/>
  <c r="M42" i="12" l="1"/>
  <c r="M9" i="12"/>
  <c r="Q80" i="12"/>
  <c r="I80" i="12"/>
  <c r="U80" i="12"/>
  <c r="K80" i="12"/>
  <c r="O80" i="12"/>
  <c r="M81" i="12"/>
  <c r="M80" i="12" s="1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  <c r="I18" i="1" l="1"/>
  <c r="I21" i="1" s="1"/>
  <c r="G25" i="1" s="1"/>
  <c r="G26" i="1" l="1"/>
  <c r="G29" i="1" s="1"/>
  <c r="J63" i="1"/>
  <c r="J64" i="1" s="1"/>
  <c r="M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<sst xmlns="http://schemas.openxmlformats.org/spreadsheetml/2006/main" count="405" uniqueCount="214">
  <si>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</si>
  <si>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</si>
  <si>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</si>
  <si>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</si>
  <si>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</si>
  <si>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</si>
  <si>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</si>
  <si>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</si>
  <si>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</si>
  <si>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</si>
  <si>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</si>
  <si>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</si>
  <si>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</si>
  <si>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</si>
  <si>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</si>
  <si>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</si>
  <si>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</si>
  <si>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</si>
  <si>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</si>
  <si>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</si>
  <si>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</si>
  <si>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</si>
  <si>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</si>
  <si>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</si>
  <si>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</si>
  <si>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</si>
  <si>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</si>
  <si>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</si>
  <si>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</si>
  <si>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</si>
  <si>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</si>
  <si>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</si>
  <si>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</si>
  <si>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</si>
  <si>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</si>
  <si>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</si>
  <si>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</si>
  <si>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</si>
  <si>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</si>
  <si>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</si>
  <si>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</si>
  <si>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</si>
  <si>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</si>
  <si>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</si>
  <si>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</si>
  <si>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</si>
  <si>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</si>
  <si>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</si>
  <si>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</si>
  <si>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</si>
  <si>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</si>
  <si>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</si>
  <si>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</si>
  <si>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</si>
  <si>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</si>
  <si>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</si>
  <si>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</si>
  <si>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</si>
  <si>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</si>
  <si>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</si>
  <si>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</si>
  <si>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</si>
  <si>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</si>
  <si>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</si>
  <si>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</si>
  <si>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</si>
  <si>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</si>
  <si>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</si>
  <si>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</si>
  <si>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</si>
  <si>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</si>
  <si>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</si>
  <si>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</si>
  <si>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</si>
  <si>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</si>
  <si>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</si>
  <si>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</si>
  <si>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</si>
  <si>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</si>
  <si>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</si>
  <si>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</si>
  <si>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</si>
  <si>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</si>
  <si>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</si>
  <si>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</si>
  <si>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</si>
  <si>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</si>
  <si>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</si>
  <si>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</si>
  <si>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</si>
  <si>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</si>
  <si>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</si>
  <si>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</si>
  <si>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</si>
  <si>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</si>
  <si>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</si>
  <si>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</si>
  <si>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</si>
  <si>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ks</t>
  </si>
  <si>
    <t>Brně</t>
  </si>
  <si>
    <t>Brno-město 602 00</t>
  </si>
  <si>
    <t xml:space="preserve">          </t>
  </si>
  <si>
    <t>- jednotlivé položky jsou uvedeny včetně montážních prací</t>
  </si>
  <si>
    <t>Tomáš Krejzlík</t>
  </si>
  <si>
    <t>Modernizace stávajícího serveru MKDS, rozšíření úložiště NEXSAN</t>
  </si>
  <si>
    <t>Servery MKDS</t>
  </si>
  <si>
    <t>Popis rozpočtu: 01 - Modernizace stávajícího serveru MKDS, rozšíření úložiště NEXSAN</t>
  </si>
  <si>
    <t>5143379061-01</t>
  </si>
  <si>
    <t>Server Directory/Archiver/DC</t>
  </si>
  <si>
    <t>P39531-B21</t>
  </si>
  <si>
    <t>HPE SY480 Gen11 Base CTO Cmpt Mdl</t>
  </si>
  <si>
    <t>P67092-B21</t>
  </si>
  <si>
    <t>INT Xeon-S 4514Y CPU for HPE</t>
  </si>
  <si>
    <t>P67092-B21#0D1</t>
  </si>
  <si>
    <t>Factory integrated</t>
  </si>
  <si>
    <t>P64706-B21</t>
  </si>
  <si>
    <t>HPE 32GB 2Rx8 PC5-5600B-R Smart Kit</t>
  </si>
  <si>
    <t>P64706-B21#0D1</t>
  </si>
  <si>
    <t>P39594-B21</t>
  </si>
  <si>
    <t>HPE SY480 Gen11 Drive Less Kit</t>
  </si>
  <si>
    <t>P39594-B21#0D1</t>
  </si>
  <si>
    <t>Factory Integrated</t>
  </si>
  <si>
    <t>P40513-B21</t>
  </si>
  <si>
    <t>HPE 480GB NVMe RI M.2 MV SSD</t>
  </si>
  <si>
    <t>P40513-B21#0D1</t>
  </si>
  <si>
    <t>P39568-B21</t>
  </si>
  <si>
    <t>HPE NS204i-d Gen11 Ctrlr Kit</t>
  </si>
  <si>
    <t>P39568-B21#0D1</t>
  </si>
  <si>
    <t>777456-B21</t>
  </si>
  <si>
    <t>HPE Synergy 5830C 32Gb FC HBA</t>
  </si>
  <si>
    <t>777456-B21#0D1</t>
  </si>
  <si>
    <t>P02054-B21</t>
  </si>
  <si>
    <t>HPE Synergy 6820C 25/50Gb CNA</t>
  </si>
  <si>
    <t>P02054-B21#0D1</t>
  </si>
  <si>
    <t>FACTORY INTEGRATED</t>
  </si>
  <si>
    <t>P39587-B21</t>
  </si>
  <si>
    <t>HPE SY480 Gen11 CPU Front HS Kit</t>
  </si>
  <si>
    <t>P39587-B21#0D1</t>
  </si>
  <si>
    <t>P39589-B21</t>
  </si>
  <si>
    <t>HPE SY480 Gen11 CPU Rear HS Kit</t>
  </si>
  <si>
    <t>P39589-B21#0D1</t>
  </si>
  <si>
    <t>HU4A6A5</t>
  </si>
  <si>
    <t>HPE 5Y Tech Care Essential SVC</t>
  </si>
  <si>
    <t>HU4A6A500ES</t>
  </si>
  <si>
    <t>HPE SY480 Gen11 Support</t>
  </si>
  <si>
    <t>P77100-021</t>
  </si>
  <si>
    <t>MS WS25 16C Std ROK en/cs/pl/ru/sv SW</t>
  </si>
  <si>
    <t>P77104-B21</t>
  </si>
  <si>
    <t>MS WS25 16C Std Add Lic WW SW</t>
  </si>
  <si>
    <t>Server SQL</t>
  </si>
  <si>
    <t>P67079-B21</t>
  </si>
  <si>
    <t>INT Xeon-G 5515+ CPU for HPE</t>
  </si>
  <si>
    <t>P67079-B21#0D1</t>
  </si>
  <si>
    <t>P39590-B21</t>
  </si>
  <si>
    <t>HPE SY480 Gen11 2SFF Drive Cage Kit</t>
  </si>
  <si>
    <t>P39590-B21#0D1</t>
  </si>
  <si>
    <t>P64999-B21</t>
  </si>
  <si>
    <t>HPE 800G NVMe MU SFF BC U.3ST V2 MV SSD</t>
  </si>
  <si>
    <t>P64999-B21#0D1</t>
  </si>
  <si>
    <t>P02381-B21</t>
  </si>
  <si>
    <t>HPE Smart Hybrid Capacitor w/ 260mm Cbl</t>
  </si>
  <si>
    <t>P02381-B21#0D1</t>
  </si>
  <si>
    <t>P39956-B21</t>
  </si>
  <si>
    <t>HPE SAS Cable SR416ie-m Gen11 Stg Ctrlr</t>
  </si>
  <si>
    <t>P39956-B21#0D1</t>
  </si>
  <si>
    <t>P39959-B21</t>
  </si>
  <si>
    <t>HPE SR416ie-m Gen11 SPDM Storage Cntlr</t>
  </si>
  <si>
    <t>P39959-B21#0D1</t>
  </si>
  <si>
    <t>Bsynergy 12000 chasis/LAN/SAN/PSU/OA</t>
  </si>
  <si>
    <t>P51174-B21</t>
  </si>
  <si>
    <t>HPE Synergy 12000 CTO Frame</t>
  </si>
  <si>
    <t>P51174-B21#B19</t>
  </si>
  <si>
    <t>867796-B21</t>
  </si>
  <si>
    <t>HPE VC SE 100Gb F32 Module</t>
  </si>
  <si>
    <t>867796-B21#0D1</t>
  </si>
  <si>
    <t>876852-B21</t>
  </si>
  <si>
    <t>HPE Synergy 4-port Frame Link Module</t>
  </si>
  <si>
    <t>876852-B21#0D1</t>
  </si>
  <si>
    <t>Q2E56A</t>
  </si>
  <si>
    <t>BRCD 32Gb/20 4SFP+ FC Switch for Synergy</t>
  </si>
  <si>
    <t>Q2E56A#0D1</t>
  </si>
  <si>
    <t>798096-B21</t>
  </si>
  <si>
    <t>HPE Synergy 12000F 6x 2650W AC Ti FIO PS</t>
  </si>
  <si>
    <t>P51175-B21</t>
  </si>
  <si>
    <t>HPE Synergy 12000 HC Fan</t>
  </si>
  <si>
    <t>P51175-B21#0D1</t>
  </si>
  <si>
    <t>804938-B21</t>
  </si>
  <si>
    <t>HPE Synergy 12000 Frame Rack Rail Option</t>
  </si>
  <si>
    <t>804938-B21#0D1</t>
  </si>
  <si>
    <t>804943-B21</t>
  </si>
  <si>
    <t>HPE Synergy 12000 Frame 4x Lift Handle</t>
  </si>
  <si>
    <t>804943-B21#0D1</t>
  </si>
  <si>
    <t>872957-B21</t>
  </si>
  <si>
    <t>HPE Synergy Composer2 Appliance</t>
  </si>
  <si>
    <t>872957-B21#0D1</t>
  </si>
  <si>
    <t>HU4A6A5#Z1Q</t>
  </si>
  <si>
    <t>HPE Synergy Composer2 Support</t>
  </si>
  <si>
    <t>HU4A6A5#TDS</t>
  </si>
  <si>
    <t>HPE Bcd 32G Switch Mod for Synergy Supp</t>
  </si>
  <si>
    <t>HU4A6A5#WJN</t>
  </si>
  <si>
    <t>HPE Synergy 1200 Frame Supp</t>
  </si>
  <si>
    <t>HU4A6A5#Z1R</t>
  </si>
  <si>
    <t>HPE Synergy VC SE 100Gb F32 Module Supp</t>
  </si>
  <si>
    <t>R6B12A</t>
  </si>
  <si>
    <t>HPE B-series 32G SFP28 SW 1pk Sec XCVR</t>
  </si>
  <si>
    <t>HA124A1</t>
  </si>
  <si>
    <t>HPE Technical Installation Startup SVC</t>
  </si>
  <si>
    <t>HA124A1#5ZM</t>
  </si>
  <si>
    <t>HPE Synergy First Frame Startup SVC</t>
  </si>
  <si>
    <t>HA124A1#5VY</t>
  </si>
  <si>
    <t>HPE SAN C Class Blades Only Startup SVC</t>
  </si>
  <si>
    <t>Implementace</t>
  </si>
  <si>
    <t>kpl</t>
  </si>
  <si>
    <t>Sestavení, konfigurace a oživení pro MKDS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</si>
</sst>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General_)"/>
  </numFmts>
  <fonts count="4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5" fillId="0" borderId="0" applyFill="0"/>
    <xf numFmtId="0" fontId="2" fillId="0" borderId="0"/>
    <xf numFmtId="0" fontId="36" fillId="0" borderId="0"/>
    <xf numFmtId="0" fontId="37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  <xf numFmtId="0" fontId="2" fillId="0" borderId="0"/>
  </cellStyleXfs>
  <cellXfs count="226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18" fillId="0" borderId="0" xfId="0" applyFont="1" applyAlignment="1">
      <alignment wrapTex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1" fontId="0" fillId="0" borderId="27" xfId="0" applyNumberFormat="1" applyBorder="1"/>
    <xf numFmtId="4" fontId="17" fillId="0" borderId="27" xfId="0" applyNumberFormat="1" applyFont="1" applyBorder="1" applyAlignment="1">
      <alignment vertical="top" shrinkToFit="1"/>
    </xf>
    <xf numFmtId="0" fontId="38" fillId="0" borderId="27" xfId="0" applyFont="1" applyBorder="1" applyAlignment="1">
      <alignment horizontal="center"/>
    </xf>
    <xf numFmtId="0" fontId="17" fillId="0" borderId="27" xfId="0" applyFont="1" applyBorder="1" applyAlignment="1">
      <alignment vertical="top"/>
    </xf>
    <xf numFmtId="0" fontId="38" fillId="0" borderId="27" xfId="0" applyFont="1" applyBorder="1" applyAlignment="1">
      <alignment horizontal="left"/>
    </xf>
    <xf numFmtId="0" fontId="17" fillId="0" borderId="27" xfId="0" applyFont="1" applyBorder="1" applyAlignment="1">
      <alignment horizontal="center" vertical="top" shrinkToFit="1"/>
    </xf>
    <xf numFmtId="1" fontId="2" fillId="0" borderId="27" xfId="47" applyNumberFormat="1" applyBorder="1"/>
    <xf numFmtId="0" fontId="17" fillId="27" borderId="27" xfId="0" applyFont="1" applyFill="1" applyBorder="1" applyAlignment="1">
      <alignment vertical="top"/>
    </xf>
    <xf numFmtId="0" fontId="38" fillId="27" borderId="27" xfId="0" applyFont="1" applyFill="1" applyBorder="1" applyAlignment="1">
      <alignment horizontal="left"/>
    </xf>
    <xf numFmtId="0" fontId="17" fillId="27" borderId="27" xfId="0" applyFont="1" applyFill="1" applyBorder="1" applyAlignment="1">
      <alignment horizontal="center" vertical="top" shrinkToFit="1"/>
    </xf>
    <xf numFmtId="0" fontId="38" fillId="27" borderId="27" xfId="0" applyFont="1" applyFill="1" applyBorder="1" applyAlignment="1">
      <alignment horizontal="center"/>
    </xf>
    <xf numFmtId="1" fontId="2" fillId="27" borderId="27" xfId="47" applyNumberFormat="1" applyFill="1" applyBorder="1"/>
    <xf numFmtId="4" fontId="17" fillId="27" borderId="27" xfId="0" applyNumberFormat="1" applyFont="1" applyFill="1" applyBorder="1" applyAlignment="1">
      <alignment vertical="top" shrinkToFit="1"/>
    </xf>
    <xf numFmtId="0" fontId="39" fillId="27" borderId="27" xfId="0" applyFont="1" applyFill="1" applyBorder="1"/>
    <xf numFmtId="1" fontId="0" fillId="27" borderId="27" xfId="0" applyNumberFormat="1" applyFill="1" applyBorder="1"/>
    <xf numFmtId="0" fontId="0" fillId="0" borderId="21" xfId="0" applyBorder="1" applyAlignment="1">
      <alignment vertical="top"/>
    </xf>
    <xf numFmtId="49" fontId="0" fillId="0" borderId="21" xfId="0" applyNumberFormat="1" applyBorder="1" applyAlignment="1">
      <alignment vertical="top"/>
    </xf>
    <xf numFmtId="49" fontId="0" fillId="0" borderId="27" xfId="0" applyNumberFormat="1" applyBorder="1" applyAlignment="1">
      <alignment vertical="top"/>
    </xf>
    <xf numFmtId="0" fontId="0" fillId="0" borderId="27" xfId="0" applyBorder="1" applyAlignment="1">
      <alignment horizontal="center" vertical="top"/>
    </xf>
    <xf numFmtId="164" fontId="0" fillId="0" borderId="27" xfId="0" applyNumberFormat="1" applyBorder="1" applyAlignment="1">
      <alignment vertical="top"/>
    </xf>
    <xf numFmtId="4" fontId="0" fillId="0" borderId="27" xfId="0" applyNumberFormat="1" applyBorder="1" applyAlignment="1">
      <alignment vertical="top"/>
    </xf>
    <xf numFmtId="4" fontId="17" fillId="0" borderId="0" xfId="0" applyNumberFormat="1" applyFont="1"/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6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6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6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6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6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 2" xfId="47" xr:uid="{0BF905B3-C743-44EE-AB0E-E0CF649B7CDD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77" t="s">
        <v>41</v>
      </c>
      <c r="B2" s="177"/>
      <c r="C2" s="177"/>
      <c r="D2" s="177"/>
      <c r="E2" s="177"/>
      <c r="F2" s="177"/>
      <c r="G2" s="1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K56" sqref="K5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81" t="s">
        <v>4</v>
      </c>
      <c r="C1" s="182"/>
      <c r="D1" s="182"/>
      <c r="E1" s="182"/>
      <c r="F1" s="182"/>
      <c r="G1" s="182"/>
      <c r="H1" s="182"/>
      <c r="I1" s="182"/>
      <c r="J1" s="183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104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105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105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101</v>
      </c>
      <c r="D7" s="71" t="s">
        <v>100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194"/>
      <c r="E11" s="194"/>
      <c r="F11" s="194"/>
      <c r="G11" s="194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197"/>
      <c r="E12" s="197"/>
      <c r="F12" s="197"/>
      <c r="G12" s="197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198"/>
      <c r="E13" s="198"/>
      <c r="F13" s="198"/>
      <c r="G13" s="198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103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193"/>
      <c r="F15" s="193"/>
      <c r="G15" s="195"/>
      <c r="H15" s="195"/>
      <c r="I15" s="195" t="s">
        <v>31</v>
      </c>
      <c r="J15" s="196"/>
    </row>
    <row r="16" spans="1:15" ht="23.25" customHeight="1" x14ac:dyDescent="0.2">
      <c r="A16" s="138" t="s">
        <v>26</v>
      </c>
      <c r="B16" s="47" t="s">
        <v>26</v>
      </c>
      <c r="C16" s="48"/>
      <c r="D16" s="49"/>
      <c r="E16" s="178"/>
      <c r="F16" s="179"/>
      <c r="G16" s="178"/>
      <c r="H16" s="179"/>
      <c r="I16" s="178">
        <v>0</v>
      </c>
      <c r="J16" s="180"/>
    </row>
    <row r="17" spans="1:10" ht="23.25" customHeight="1" x14ac:dyDescent="0.2">
      <c r="A17" s="138" t="s">
        <v>27</v>
      </c>
      <c r="B17" s="47" t="s">
        <v>27</v>
      </c>
      <c r="C17" s="48"/>
      <c r="D17" s="49"/>
      <c r="E17" s="178"/>
      <c r="F17" s="179"/>
      <c r="G17" s="178"/>
      <c r="H17" s="179"/>
      <c r="I17" s="178">
        <v>0</v>
      </c>
      <c r="J17" s="180"/>
    </row>
    <row r="18" spans="1:10" ht="23.25" customHeight="1" x14ac:dyDescent="0.2">
      <c r="A18" s="138" t="s">
        <v>28</v>
      </c>
      <c r="B18" s="47" t="s">
        <v>28</v>
      </c>
      <c r="C18" s="48"/>
      <c r="D18" s="49"/>
      <c r="E18" s="178"/>
      <c r="F18" s="179"/>
      <c r="G18" s="178"/>
      <c r="H18" s="179"/>
      <c r="I18" s="178">
        <f>I64</f>
        <v>0</v>
      </c>
      <c r="J18" s="180"/>
    </row>
    <row r="19" spans="1:10" ht="23.25" customHeight="1" x14ac:dyDescent="0.2">
      <c r="A19" s="138" t="s">
        <v>69</v>
      </c>
      <c r="B19" s="47" t="s">
        <v>29</v>
      </c>
      <c r="C19" s="48"/>
      <c r="D19" s="49"/>
      <c r="E19" s="178"/>
      <c r="F19" s="179"/>
      <c r="G19" s="178"/>
      <c r="H19" s="179"/>
      <c r="I19" s="178">
        <v>0</v>
      </c>
      <c r="J19" s="180"/>
    </row>
    <row r="20" spans="1:10" ht="23.25" customHeight="1" x14ac:dyDescent="0.2">
      <c r="A20" s="138" t="s">
        <v>70</v>
      </c>
      <c r="B20" s="47" t="s">
        <v>30</v>
      </c>
      <c r="C20" s="48"/>
      <c r="D20" s="49"/>
      <c r="E20" s="178"/>
      <c r="F20" s="179"/>
      <c r="G20" s="178"/>
      <c r="H20" s="179"/>
      <c r="I20" s="178">
        <v>0</v>
      </c>
      <c r="J20" s="180"/>
    </row>
    <row r="21" spans="1:10" ht="23.25" customHeight="1" x14ac:dyDescent="0.2">
      <c r="A21" s="3"/>
      <c r="B21" s="64" t="s">
        <v>31</v>
      </c>
      <c r="C21" s="65"/>
      <c r="D21" s="66"/>
      <c r="E21" s="190"/>
      <c r="F21" s="191"/>
      <c r="G21" s="190"/>
      <c r="H21" s="191"/>
      <c r="I21" s="190">
        <f>SUM(I16:J20)</f>
        <v>0</v>
      </c>
      <c r="J21" s="211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188">
        <v>0</v>
      </c>
      <c r="H23" s="189"/>
      <c r="I23" s="189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09"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188">
        <f>I21</f>
        <v>0</v>
      </c>
      <c r="H25" s="189"/>
      <c r="I25" s="189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184">
        <f>ZakladDPHZakl*0.21</f>
        <v>0</v>
      </c>
      <c r="H26" s="185"/>
      <c r="I26" s="185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186">
        <v>0</v>
      </c>
      <c r="H27" s="186"/>
      <c r="I27" s="186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187">
        <v>759189</v>
      </c>
      <c r="H28" s="192"/>
      <c r="I28" s="192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187">
        <f>ZakladDPHZakl+DPHZakl</f>
        <v>0</v>
      </c>
      <c r="H29" s="187"/>
      <c r="I29" s="187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99</v>
      </c>
      <c r="E32" s="33"/>
      <c r="F32" s="16" t="s">
        <v>11</v>
      </c>
      <c r="G32" s="33"/>
      <c r="H32" s="34">
        <f ca="1">TODAY()</f>
        <v>45747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199"/>
      <c r="D39" s="200"/>
      <c r="E39" s="200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01" t="s">
        <v>44</v>
      </c>
      <c r="D40" s="202"/>
      <c r="E40" s="202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03" t="s">
        <v>44</v>
      </c>
      <c r="D41" s="204"/>
      <c r="E41" s="204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05" t="s">
        <v>53</v>
      </c>
      <c r="C42" s="206"/>
      <c r="D42" s="206"/>
      <c r="E42" s="207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106</v>
      </c>
    </row>
    <row r="45" spans="1:52" ht="38.25" x14ac:dyDescent="0.2">
      <c r="B45" s="212" t="s">
        <v>55</v>
      </c>
      <c r="C45" s="212"/>
      <c r="D45" s="212"/>
      <c r="E45" s="212"/>
      <c r="F45" s="212"/>
      <c r="G45" s="212"/>
      <c r="H45" s="212"/>
      <c r="I45" s="212"/>
      <c r="J45" s="212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12" t="s">
        <v>56</v>
      </c>
      <c r="C46" s="212"/>
      <c r="D46" s="212"/>
      <c r="E46" s="212"/>
      <c r="F46" s="212"/>
      <c r="G46" s="212"/>
      <c r="H46" s="212"/>
      <c r="I46" s="212"/>
      <c r="J46" s="212"/>
      <c r="AZ46" s="121" t="str">
        <f t="shared" si="1"/>
        <v>Jednotkové ceny zahrnují i náklady na:</v>
      </c>
    </row>
    <row r="47" spans="1:52" x14ac:dyDescent="0.2">
      <c r="B47" s="212" t="s">
        <v>57</v>
      </c>
      <c r="C47" s="212"/>
      <c r="D47" s="212"/>
      <c r="E47" s="212"/>
      <c r="F47" s="212"/>
      <c r="G47" s="212"/>
      <c r="H47" s="212"/>
      <c r="I47" s="212"/>
      <c r="J47" s="212"/>
      <c r="AZ47" s="121" t="str">
        <f t="shared" si="1"/>
        <v>- pomocný instalační materiál,</v>
      </c>
    </row>
    <row r="48" spans="1:52" x14ac:dyDescent="0.2">
      <c r="B48" s="212" t="s">
        <v>58</v>
      </c>
      <c r="C48" s="212"/>
      <c r="D48" s="212"/>
      <c r="E48" s="212"/>
      <c r="F48" s="212"/>
      <c r="G48" s="212"/>
      <c r="H48" s="212"/>
      <c r="I48" s="212"/>
      <c r="J48" s="212"/>
      <c r="AZ48" s="121" t="str">
        <f t="shared" si="1"/>
        <v>- zdvihací zařízení - plošina,</v>
      </c>
    </row>
    <row r="49" spans="1:52" x14ac:dyDescent="0.2">
      <c r="B49" s="212" t="s">
        <v>59</v>
      </c>
      <c r="C49" s="212"/>
      <c r="D49" s="212"/>
      <c r="E49" s="212"/>
      <c r="F49" s="212"/>
      <c r="G49" s="212"/>
      <c r="H49" s="212"/>
      <c r="I49" s="212"/>
      <c r="J49" s="212"/>
      <c r="AZ49" s="121" t="str">
        <f t="shared" si="1"/>
        <v>- výškové práce,</v>
      </c>
    </row>
    <row r="50" spans="1:52" x14ac:dyDescent="0.2">
      <c r="B50" s="212" t="s">
        <v>60</v>
      </c>
      <c r="C50" s="212"/>
      <c r="D50" s="212"/>
      <c r="E50" s="212"/>
      <c r="F50" s="212"/>
      <c r="G50" s="212"/>
      <c r="H50" s="212"/>
      <c r="I50" s="212"/>
      <c r="J50" s="212"/>
      <c r="AZ50" s="121" t="str">
        <f t="shared" si="1"/>
        <v>- dopravné.</v>
      </c>
    </row>
    <row r="51" spans="1:52" x14ac:dyDescent="0.2">
      <c r="B51" s="87" t="s">
        <v>102</v>
      </c>
    </row>
    <row r="52" spans="1:52" x14ac:dyDescent="0.2">
      <c r="B52" s="212" t="s">
        <v>61</v>
      </c>
      <c r="C52" s="212"/>
      <c r="D52" s="212"/>
      <c r="E52" s="212"/>
      <c r="F52" s="212"/>
      <c r="G52" s="212"/>
      <c r="H52" s="212"/>
      <c r="I52" s="212"/>
      <c r="J52" s="212"/>
      <c r="AZ52" s="121" t="str">
        <f>B52</f>
        <v>Počty koncových prvků odečteny z digitální verze PD programem Autocad.</v>
      </c>
    </row>
    <row r="53" spans="1:52" x14ac:dyDescent="0.2">
      <c r="B53" s="212" t="s">
        <v>62</v>
      </c>
      <c r="C53" s="212"/>
      <c r="D53" s="212"/>
      <c r="E53" s="212"/>
      <c r="F53" s="212"/>
      <c r="G53" s="212"/>
      <c r="H53" s="212"/>
      <c r="I53" s="212"/>
      <c r="J53" s="212"/>
      <c r="AZ53" s="121" t="str">
        <f>B53</f>
        <v>Výměry odměřeny z digitální verze PD programem Autocad z příloh.</v>
      </c>
    </row>
    <row r="55" spans="1:52" x14ac:dyDescent="0.2">
      <c r="B55" s="212" t="s">
        <v>63</v>
      </c>
      <c r="C55" s="212"/>
      <c r="D55" s="212"/>
      <c r="E55" s="212"/>
      <c r="F55" s="212"/>
      <c r="G55" s="212"/>
      <c r="H55" s="212"/>
      <c r="I55" s="212"/>
      <c r="J55" s="212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30" t="s">
        <v>65</v>
      </c>
      <c r="G60" s="130"/>
      <c r="H60" s="130"/>
      <c r="I60" s="130" t="s">
        <v>31</v>
      </c>
      <c r="J60" s="130" t="s">
        <v>0</v>
      </c>
    </row>
    <row r="61" spans="1:52" ht="25.5" customHeight="1" x14ac:dyDescent="0.2">
      <c r="A61" s="123"/>
      <c r="B61" s="132" t="s">
        <v>66</v>
      </c>
      <c r="C61" s="213" t="s">
        <v>108</v>
      </c>
      <c r="D61" s="214"/>
      <c r="E61" s="214"/>
      <c r="F61" s="136" t="s">
        <v>28</v>
      </c>
      <c r="G61" s="133"/>
      <c r="H61" s="133"/>
      <c r="I61" s="133">
        <f>'01 01 Pol'!G8</f>
        <v>0</v>
      </c>
      <c r="J61" s="134" t="str">
        <f>IF(I62=0,"",I61/I62*100)</f>
        <v/>
      </c>
    </row>
    <row r="62" spans="1:52" ht="25.5" customHeight="1" x14ac:dyDescent="0.2">
      <c r="A62" s="123"/>
      <c r="B62" s="132" t="s">
        <v>67</v>
      </c>
      <c r="C62" s="213" t="s">
        <v>149</v>
      </c>
      <c r="D62" s="214"/>
      <c r="E62" s="214"/>
      <c r="F62" s="136" t="s">
        <v>28</v>
      </c>
      <c r="G62" s="133"/>
      <c r="H62" s="133"/>
      <c r="I62" s="133">
        <f>'01 01 Pol'!G32</f>
        <v>0</v>
      </c>
      <c r="J62" s="134" t="str">
        <f>IF(I63=0,"",I62/I63*100)</f>
        <v/>
      </c>
    </row>
    <row r="63" spans="1:52" ht="25.5" customHeight="1" x14ac:dyDescent="0.2">
      <c r="A63" s="124"/>
      <c r="B63" s="132" t="s">
        <v>68</v>
      </c>
      <c r="C63" s="213" t="s">
        <v>168</v>
      </c>
      <c r="D63" s="214"/>
      <c r="E63" s="214"/>
      <c r="F63" s="136" t="s">
        <v>28</v>
      </c>
      <c r="G63" s="133"/>
      <c r="H63" s="133"/>
      <c r="I63" s="133">
        <f>'01 01 Pol'!G64</f>
        <v>0</v>
      </c>
      <c r="J63" s="134" t="str">
        <f>IF(I64=0,"",I63/I64*100)</f>
        <v/>
      </c>
    </row>
    <row r="64" spans="1:52" ht="25.5" customHeight="1" x14ac:dyDescent="0.2">
      <c r="A64" s="125"/>
      <c r="B64" s="128" t="s">
        <v>1</v>
      </c>
      <c r="C64" s="128"/>
      <c r="D64" s="129"/>
      <c r="E64" s="129"/>
      <c r="F64" s="137"/>
      <c r="G64" s="131"/>
      <c r="H64" s="131"/>
      <c r="I64" s="131">
        <f>SUM(I61:I63)</f>
        <v>0</v>
      </c>
      <c r="J64" s="135">
        <f>SUM(J63:J63)</f>
        <v>0</v>
      </c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  <row r="67" spans="6:10" x14ac:dyDescent="0.2">
      <c r="F67" s="88"/>
      <c r="G67" s="88"/>
      <c r="H67" s="88"/>
      <c r="I67" s="88"/>
      <c r="J67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50:J50"/>
    <mergeCell ref="B52:J52"/>
    <mergeCell ref="B53:J53"/>
    <mergeCell ref="B55:J55"/>
    <mergeCell ref="C63:E63"/>
    <mergeCell ref="C62:E62"/>
    <mergeCell ref="C61:E61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15" t="s">
        <v>7</v>
      </c>
      <c r="B1" s="215"/>
      <c r="C1" s="216"/>
      <c r="D1" s="215"/>
      <c r="E1" s="215"/>
      <c r="F1" s="215"/>
      <c r="G1" s="215"/>
    </row>
    <row r="2" spans="1:7" ht="24.95" customHeight="1" x14ac:dyDescent="0.2">
      <c r="A2" s="69" t="s">
        <v>8</v>
      </c>
      <c r="B2" s="68"/>
      <c r="C2" s="217"/>
      <c r="D2" s="217"/>
      <c r="E2" s="217"/>
      <c r="F2" s="217"/>
      <c r="G2" s="218"/>
    </row>
    <row r="3" spans="1:7" ht="24.95" customHeight="1" x14ac:dyDescent="0.2">
      <c r="A3" s="69" t="s">
        <v>9</v>
      </c>
      <c r="B3" s="68"/>
      <c r="C3" s="217"/>
      <c r="D3" s="217"/>
      <c r="E3" s="217"/>
      <c r="F3" s="217"/>
      <c r="G3" s="218"/>
    </row>
    <row r="4" spans="1:7" ht="24.95" customHeight="1" x14ac:dyDescent="0.2">
      <c r="A4" s="69" t="s">
        <v>10</v>
      </c>
      <c r="B4" s="68"/>
      <c r="C4" s="217"/>
      <c r="D4" s="217"/>
      <c r="E4" s="217"/>
      <c r="F4" s="217"/>
      <c r="G4" s="21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75"/>
  <sheetViews>
    <sheetView zoomScale="70" zoomScaleNormal="70" workbookViewId="0">
      <selection activeCell="Z51" sqref="Z51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5" max="25" width="10.28515625" bestFit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19" t="s">
        <v>7</v>
      </c>
      <c r="B1" s="219"/>
      <c r="C1" s="219"/>
      <c r="D1" s="219"/>
      <c r="E1" s="219"/>
      <c r="F1" s="219"/>
      <c r="G1" s="219"/>
      <c r="AG1" t="s">
        <v>71</v>
      </c>
    </row>
    <row r="2" spans="1:60" x14ac:dyDescent="0.2">
      <c r="A2" s="69" t="s">
        <v>8</v>
      </c>
      <c r="B2" s="68" t="s">
        <v>47</v>
      </c>
      <c r="C2" s="220" t="s">
        <v>104</v>
      </c>
      <c r="D2" s="221"/>
      <c r="E2" s="221"/>
      <c r="F2" s="221"/>
      <c r="G2" s="222"/>
      <c r="AG2" t="s">
        <v>72</v>
      </c>
    </row>
    <row r="3" spans="1:60" x14ac:dyDescent="0.2">
      <c r="A3" s="69" t="s">
        <v>9</v>
      </c>
      <c r="B3" s="68" t="s">
        <v>43</v>
      </c>
      <c r="C3" s="220" t="s">
        <v>105</v>
      </c>
      <c r="D3" s="221"/>
      <c r="E3" s="221"/>
      <c r="F3" s="221"/>
      <c r="G3" s="222"/>
      <c r="AC3" s="87" t="s">
        <v>72</v>
      </c>
      <c r="AG3" t="s">
        <v>73</v>
      </c>
    </row>
    <row r="4" spans="1:60" x14ac:dyDescent="0.2">
      <c r="A4" s="139" t="s">
        <v>10</v>
      </c>
      <c r="B4" s="153" t="s">
        <v>43</v>
      </c>
      <c r="C4" s="223" t="s">
        <v>105</v>
      </c>
      <c r="D4" s="224"/>
      <c r="E4" s="224"/>
      <c r="F4" s="224"/>
      <c r="G4" s="225"/>
      <c r="AG4" t="s">
        <v>74</v>
      </c>
    </row>
    <row r="5" spans="1:60" x14ac:dyDescent="0.2">
      <c r="A5" s="154"/>
      <c r="D5" s="11"/>
    </row>
    <row r="6" spans="1:60" ht="38.25" x14ac:dyDescent="0.2">
      <c r="A6" s="144" t="s">
        <v>75</v>
      </c>
      <c r="B6" s="142" t="s">
        <v>76</v>
      </c>
      <c r="C6" s="142" t="s">
        <v>77</v>
      </c>
      <c r="D6" s="143" t="s">
        <v>78</v>
      </c>
      <c r="E6" s="144" t="s">
        <v>79</v>
      </c>
      <c r="F6" s="140" t="s">
        <v>80</v>
      </c>
      <c r="G6" s="144" t="s">
        <v>31</v>
      </c>
      <c r="H6" s="145" t="s">
        <v>32</v>
      </c>
      <c r="I6" s="145" t="s">
        <v>81</v>
      </c>
      <c r="J6" s="145" t="s">
        <v>33</v>
      </c>
      <c r="K6" s="145" t="s">
        <v>82</v>
      </c>
      <c r="L6" s="145" t="s">
        <v>83</v>
      </c>
      <c r="M6" s="145" t="s">
        <v>84</v>
      </c>
      <c r="N6" s="145" t="s">
        <v>85</v>
      </c>
      <c r="O6" s="145" t="s">
        <v>86</v>
      </c>
      <c r="P6" s="145" t="s">
        <v>87</v>
      </c>
      <c r="Q6" s="145" t="s">
        <v>88</v>
      </c>
      <c r="R6" s="145" t="s">
        <v>89</v>
      </c>
      <c r="S6" s="145" t="s">
        <v>90</v>
      </c>
      <c r="T6" s="145" t="s">
        <v>91</v>
      </c>
      <c r="U6" s="145" t="s">
        <v>92</v>
      </c>
      <c r="V6" s="145" t="s">
        <v>93</v>
      </c>
    </row>
    <row r="7" spans="1:60" x14ac:dyDescent="0.2">
      <c r="A7" s="170" t="s">
        <v>94</v>
      </c>
      <c r="B7" s="171" t="s">
        <v>66</v>
      </c>
      <c r="C7" s="172" t="s">
        <v>105</v>
      </c>
      <c r="D7" s="173"/>
      <c r="E7" s="174"/>
      <c r="F7" s="175"/>
      <c r="G7" s="156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8"/>
      <c r="V7" s="147"/>
      <c r="AG7" t="s">
        <v>95</v>
      </c>
    </row>
    <row r="8" spans="1:60" outlineLevel="1" x14ac:dyDescent="0.2">
      <c r="A8" s="162">
        <v>1</v>
      </c>
      <c r="B8" s="163" t="s">
        <v>107</v>
      </c>
      <c r="C8" s="163" t="s">
        <v>108</v>
      </c>
      <c r="D8" s="164" t="s">
        <v>98</v>
      </c>
      <c r="E8" s="165"/>
      <c r="F8" s="166"/>
      <c r="G8" s="167">
        <f>SUM(G9:G31)</f>
        <v>0</v>
      </c>
      <c r="H8" s="149">
        <v>0</v>
      </c>
      <c r="I8" s="149">
        <f t="shared" ref="I8:I17" si="0">ROUND(E8*H8,2)</f>
        <v>0</v>
      </c>
      <c r="J8" s="149">
        <v>6820</v>
      </c>
      <c r="K8" s="149">
        <f t="shared" ref="K8:K17" si="1">ROUND(E8*J8,2)</f>
        <v>0</v>
      </c>
      <c r="L8" s="149">
        <v>21</v>
      </c>
      <c r="M8" s="149">
        <f t="shared" ref="M8:M17" si="2">G8*(1+L8/100)</f>
        <v>0</v>
      </c>
      <c r="N8" s="149">
        <v>0</v>
      </c>
      <c r="O8" s="149">
        <f t="shared" ref="O8:O17" si="3">ROUND(E8*N8,2)</f>
        <v>0</v>
      </c>
      <c r="P8" s="149">
        <v>0</v>
      </c>
      <c r="Q8" s="149">
        <f t="shared" ref="Q8:Q17" si="4">ROUND(E8*P8,2)</f>
        <v>0</v>
      </c>
      <c r="R8" s="149"/>
      <c r="S8" s="149" t="s">
        <v>96</v>
      </c>
      <c r="T8" s="149">
        <v>0</v>
      </c>
      <c r="U8" s="150">
        <f t="shared" ref="U8:U17" si="5">ROUND(E8*T8,2)</f>
        <v>0</v>
      </c>
      <c r="V8" s="149"/>
      <c r="W8" s="141"/>
      <c r="X8" s="141"/>
      <c r="Y8" s="176"/>
      <c r="Z8" s="141"/>
      <c r="AA8" s="141"/>
      <c r="AB8" s="141"/>
      <c r="AC8" s="141"/>
      <c r="AD8" s="141"/>
      <c r="AE8" s="141"/>
      <c r="AF8" s="141"/>
      <c r="AG8" s="141" t="s">
        <v>97</v>
      </c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</row>
    <row r="9" spans="1:60" outlineLevel="1" x14ac:dyDescent="0.2">
      <c r="A9" s="158">
        <v>2</v>
      </c>
      <c r="B9" s="159" t="s">
        <v>109</v>
      </c>
      <c r="C9" s="159" t="s">
        <v>110</v>
      </c>
      <c r="D9" s="160" t="s">
        <v>98</v>
      </c>
      <c r="E9" s="157">
        <v>4</v>
      </c>
      <c r="F9" s="161"/>
      <c r="G9" s="156">
        <f>SUM(E9*F9)</f>
        <v>0</v>
      </c>
      <c r="H9" s="149">
        <v>0</v>
      </c>
      <c r="I9" s="149">
        <f t="shared" si="0"/>
        <v>0</v>
      </c>
      <c r="J9" s="149">
        <v>45</v>
      </c>
      <c r="K9" s="149">
        <f t="shared" si="1"/>
        <v>180</v>
      </c>
      <c r="L9" s="149">
        <v>21</v>
      </c>
      <c r="M9" s="149">
        <f t="shared" si="2"/>
        <v>0</v>
      </c>
      <c r="N9" s="149">
        <v>0</v>
      </c>
      <c r="O9" s="149">
        <f t="shared" si="3"/>
        <v>0</v>
      </c>
      <c r="P9" s="149">
        <v>0</v>
      </c>
      <c r="Q9" s="149">
        <f t="shared" si="4"/>
        <v>0</v>
      </c>
      <c r="R9" s="149"/>
      <c r="S9" s="149" t="s">
        <v>96</v>
      </c>
      <c r="T9" s="149">
        <v>0</v>
      </c>
      <c r="U9" s="150">
        <f t="shared" si="5"/>
        <v>0</v>
      </c>
      <c r="V9" s="149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 t="s">
        <v>97</v>
      </c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58">
        <v>3</v>
      </c>
      <c r="B10" s="159" t="s">
        <v>111</v>
      </c>
      <c r="C10" s="159" t="s">
        <v>112</v>
      </c>
      <c r="D10" s="160" t="s">
        <v>98</v>
      </c>
      <c r="E10" s="157">
        <v>8</v>
      </c>
      <c r="F10" s="155"/>
      <c r="G10" s="156">
        <f t="shared" ref="G10:G73" si="6">SUM(E10*F10)</f>
        <v>0</v>
      </c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50"/>
      <c r="V10" s="149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outlineLevel="1" x14ac:dyDescent="0.2">
      <c r="A11" s="158">
        <v>4</v>
      </c>
      <c r="B11" s="159" t="s">
        <v>113</v>
      </c>
      <c r="C11" s="159" t="s">
        <v>114</v>
      </c>
      <c r="D11" s="160" t="s">
        <v>98</v>
      </c>
      <c r="E11" s="157">
        <v>8</v>
      </c>
      <c r="F11" s="155"/>
      <c r="G11" s="156">
        <f>SUM(E11*F11)</f>
        <v>0</v>
      </c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50"/>
      <c r="V11" s="149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outlineLevel="1" x14ac:dyDescent="0.2">
      <c r="A12" s="158">
        <v>5</v>
      </c>
      <c r="B12" s="159" t="s">
        <v>115</v>
      </c>
      <c r="C12" s="159" t="s">
        <v>116</v>
      </c>
      <c r="D12" s="160" t="s">
        <v>98</v>
      </c>
      <c r="E12" s="157">
        <v>32</v>
      </c>
      <c r="F12" s="155"/>
      <c r="G12" s="156">
        <f t="shared" si="6"/>
        <v>0</v>
      </c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50"/>
      <c r="V12" s="149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58">
        <v>6</v>
      </c>
      <c r="B13" s="159" t="s">
        <v>117</v>
      </c>
      <c r="C13" s="159" t="s">
        <v>114</v>
      </c>
      <c r="D13" s="160" t="s">
        <v>98</v>
      </c>
      <c r="E13" s="157">
        <v>32</v>
      </c>
      <c r="F13" s="155"/>
      <c r="G13" s="156">
        <f t="shared" si="6"/>
        <v>0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50"/>
      <c r="V13" s="149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outlineLevel="1" x14ac:dyDescent="0.2">
      <c r="A14" s="158">
        <v>7</v>
      </c>
      <c r="B14" s="159" t="s">
        <v>118</v>
      </c>
      <c r="C14" s="159" t="s">
        <v>119</v>
      </c>
      <c r="D14" s="160" t="s">
        <v>98</v>
      </c>
      <c r="E14" s="157">
        <v>4</v>
      </c>
      <c r="F14" s="155"/>
      <c r="G14" s="156">
        <f t="shared" si="6"/>
        <v>0</v>
      </c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50"/>
      <c r="V14" s="149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outlineLevel="1" x14ac:dyDescent="0.2">
      <c r="A15" s="158">
        <v>8</v>
      </c>
      <c r="B15" s="159" t="s">
        <v>120</v>
      </c>
      <c r="C15" s="159" t="s">
        <v>121</v>
      </c>
      <c r="D15" s="160" t="s">
        <v>98</v>
      </c>
      <c r="E15" s="157">
        <v>4</v>
      </c>
      <c r="F15" s="155"/>
      <c r="G15" s="156">
        <f t="shared" si="6"/>
        <v>0</v>
      </c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50"/>
      <c r="V15" s="149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58">
        <v>9</v>
      </c>
      <c r="B16" s="159" t="s">
        <v>122</v>
      </c>
      <c r="C16" s="159" t="s">
        <v>123</v>
      </c>
      <c r="D16" s="160" t="s">
        <v>98</v>
      </c>
      <c r="E16" s="157">
        <v>8</v>
      </c>
      <c r="F16" s="155"/>
      <c r="G16" s="156">
        <f t="shared" si="6"/>
        <v>0</v>
      </c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50"/>
      <c r="V16" s="149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outlineLevel="1" x14ac:dyDescent="0.2">
      <c r="A17" s="158">
        <v>10</v>
      </c>
      <c r="B17" s="159" t="s">
        <v>124</v>
      </c>
      <c r="C17" s="159" t="s">
        <v>121</v>
      </c>
      <c r="D17" s="160" t="s">
        <v>98</v>
      </c>
      <c r="E17" s="157">
        <v>8</v>
      </c>
      <c r="F17" s="155"/>
      <c r="G17" s="156">
        <f t="shared" si="6"/>
        <v>0</v>
      </c>
      <c r="H17" s="149">
        <v>0</v>
      </c>
      <c r="I17" s="149">
        <f t="shared" si="0"/>
        <v>0</v>
      </c>
      <c r="J17" s="149">
        <v>850</v>
      </c>
      <c r="K17" s="149">
        <f t="shared" si="1"/>
        <v>6800</v>
      </c>
      <c r="L17" s="149">
        <v>21</v>
      </c>
      <c r="M17" s="149">
        <f t="shared" si="2"/>
        <v>0</v>
      </c>
      <c r="N17" s="149">
        <v>0</v>
      </c>
      <c r="O17" s="149">
        <f t="shared" si="3"/>
        <v>0</v>
      </c>
      <c r="P17" s="149">
        <v>0</v>
      </c>
      <c r="Q17" s="149">
        <f t="shared" si="4"/>
        <v>0</v>
      </c>
      <c r="R17" s="149"/>
      <c r="S17" s="149" t="s">
        <v>96</v>
      </c>
      <c r="T17" s="149">
        <v>0</v>
      </c>
      <c r="U17" s="150">
        <f t="shared" si="5"/>
        <v>0</v>
      </c>
      <c r="V17" s="149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58">
        <v>11</v>
      </c>
      <c r="B18" s="159" t="s">
        <v>125</v>
      </c>
      <c r="C18" s="159" t="s">
        <v>126</v>
      </c>
      <c r="D18" s="160" t="s">
        <v>98</v>
      </c>
      <c r="E18" s="157">
        <v>4</v>
      </c>
      <c r="F18" s="155"/>
      <c r="G18" s="156">
        <f t="shared" si="6"/>
        <v>0</v>
      </c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50"/>
      <c r="V18" s="149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outlineLevel="1" x14ac:dyDescent="0.2">
      <c r="A19" s="158">
        <v>12</v>
      </c>
      <c r="B19" s="159" t="s">
        <v>127</v>
      </c>
      <c r="C19" s="159" t="s">
        <v>121</v>
      </c>
      <c r="D19" s="160" t="s">
        <v>98</v>
      </c>
      <c r="E19" s="157">
        <v>4</v>
      </c>
      <c r="F19" s="155"/>
      <c r="G19" s="156">
        <f t="shared" si="6"/>
        <v>0</v>
      </c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50"/>
      <c r="V19" s="149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58">
        <v>13</v>
      </c>
      <c r="B20" s="159" t="s">
        <v>128</v>
      </c>
      <c r="C20" s="159" t="s">
        <v>129</v>
      </c>
      <c r="D20" s="160" t="s">
        <v>98</v>
      </c>
      <c r="E20" s="157">
        <v>4</v>
      </c>
      <c r="F20" s="155"/>
      <c r="G20" s="156">
        <f t="shared" si="6"/>
        <v>0</v>
      </c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50"/>
      <c r="V20" s="149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outlineLevel="1" x14ac:dyDescent="0.2">
      <c r="A21" s="158">
        <v>14</v>
      </c>
      <c r="B21" s="159" t="s">
        <v>130</v>
      </c>
      <c r="C21" s="159" t="s">
        <v>121</v>
      </c>
      <c r="D21" s="160" t="s">
        <v>98</v>
      </c>
      <c r="E21" s="157">
        <v>4</v>
      </c>
      <c r="F21" s="155"/>
      <c r="G21" s="156">
        <f t="shared" si="6"/>
        <v>0</v>
      </c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50"/>
      <c r="V21" s="149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outlineLevel="1" x14ac:dyDescent="0.2">
      <c r="A22" s="158">
        <v>15</v>
      </c>
      <c r="B22" s="159" t="s">
        <v>131</v>
      </c>
      <c r="C22" s="159" t="s">
        <v>132</v>
      </c>
      <c r="D22" s="160" t="s">
        <v>98</v>
      </c>
      <c r="E22" s="157">
        <v>4</v>
      </c>
      <c r="F22" s="155"/>
      <c r="G22" s="156">
        <f t="shared" si="6"/>
        <v>0</v>
      </c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50"/>
      <c r="V22" s="149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58">
        <v>16</v>
      </c>
      <c r="B23" s="159" t="s">
        <v>133</v>
      </c>
      <c r="C23" s="159" t="s">
        <v>134</v>
      </c>
      <c r="D23" s="160" t="s">
        <v>98</v>
      </c>
      <c r="E23" s="157">
        <v>4</v>
      </c>
      <c r="F23" s="155"/>
      <c r="G23" s="156">
        <f t="shared" si="6"/>
        <v>0</v>
      </c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50"/>
      <c r="V23" s="149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outlineLevel="1" x14ac:dyDescent="0.2">
      <c r="A24" s="158">
        <v>17</v>
      </c>
      <c r="B24" s="159" t="s">
        <v>135</v>
      </c>
      <c r="C24" s="159" t="s">
        <v>136</v>
      </c>
      <c r="D24" s="160" t="s">
        <v>98</v>
      </c>
      <c r="E24" s="157">
        <v>4</v>
      </c>
      <c r="F24" s="155"/>
      <c r="G24" s="156">
        <f t="shared" si="6"/>
        <v>0</v>
      </c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50"/>
      <c r="V24" s="149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outlineLevel="1" x14ac:dyDescent="0.2">
      <c r="A25" s="158">
        <v>18</v>
      </c>
      <c r="B25" s="159" t="s">
        <v>137</v>
      </c>
      <c r="C25" s="159" t="s">
        <v>121</v>
      </c>
      <c r="D25" s="160" t="s">
        <v>98</v>
      </c>
      <c r="E25" s="157">
        <v>4</v>
      </c>
      <c r="F25" s="155"/>
      <c r="G25" s="156">
        <f t="shared" si="6"/>
        <v>0</v>
      </c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50"/>
      <c r="V25" s="149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outlineLevel="1" x14ac:dyDescent="0.2">
      <c r="A26" s="158">
        <v>19</v>
      </c>
      <c r="B26" s="159" t="s">
        <v>138</v>
      </c>
      <c r="C26" s="159" t="s">
        <v>139</v>
      </c>
      <c r="D26" s="160" t="s">
        <v>98</v>
      </c>
      <c r="E26" s="157">
        <v>4</v>
      </c>
      <c r="F26" s="155"/>
      <c r="G26" s="156">
        <f t="shared" si="6"/>
        <v>0</v>
      </c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50"/>
      <c r="V26" s="149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outlineLevel="1" x14ac:dyDescent="0.2">
      <c r="A27" s="158">
        <v>20</v>
      </c>
      <c r="B27" s="159" t="s">
        <v>140</v>
      </c>
      <c r="C27" s="159" t="s">
        <v>121</v>
      </c>
      <c r="D27" s="160" t="s">
        <v>98</v>
      </c>
      <c r="E27" s="157">
        <v>4</v>
      </c>
      <c r="F27" s="155"/>
      <c r="G27" s="156">
        <f t="shared" si="6"/>
        <v>0</v>
      </c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50"/>
      <c r="V27" s="149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outlineLevel="1" x14ac:dyDescent="0.2">
      <c r="A28" s="158">
        <v>21</v>
      </c>
      <c r="B28" s="159" t="s">
        <v>141</v>
      </c>
      <c r="C28" s="159" t="s">
        <v>142</v>
      </c>
      <c r="D28" s="160" t="s">
        <v>98</v>
      </c>
      <c r="E28" s="157">
        <v>1</v>
      </c>
      <c r="F28" s="155"/>
      <c r="G28" s="156">
        <f t="shared" si="6"/>
        <v>0</v>
      </c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50"/>
      <c r="V28" s="149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outlineLevel="1" x14ac:dyDescent="0.2">
      <c r="A29" s="158">
        <v>22</v>
      </c>
      <c r="B29" s="159" t="s">
        <v>143</v>
      </c>
      <c r="C29" s="159" t="s">
        <v>144</v>
      </c>
      <c r="D29" s="160" t="s">
        <v>98</v>
      </c>
      <c r="E29" s="157">
        <v>4</v>
      </c>
      <c r="F29" s="155"/>
      <c r="G29" s="156">
        <f t="shared" si="6"/>
        <v>0</v>
      </c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50"/>
      <c r="V29" s="149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58">
        <v>23</v>
      </c>
      <c r="B30" s="159" t="s">
        <v>145</v>
      </c>
      <c r="C30" s="159" t="s">
        <v>146</v>
      </c>
      <c r="D30" s="160" t="s">
        <v>98</v>
      </c>
      <c r="E30" s="157">
        <v>4</v>
      </c>
      <c r="F30" s="155"/>
      <c r="G30" s="156">
        <f t="shared" si="6"/>
        <v>0</v>
      </c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50"/>
      <c r="V30" s="149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outlineLevel="1" x14ac:dyDescent="0.2">
      <c r="A31" s="158">
        <v>24</v>
      </c>
      <c r="B31" s="159" t="s">
        <v>147</v>
      </c>
      <c r="C31" s="159" t="s">
        <v>148</v>
      </c>
      <c r="D31" s="160" t="s">
        <v>98</v>
      </c>
      <c r="E31" s="157">
        <v>4</v>
      </c>
      <c r="F31" s="155"/>
      <c r="G31" s="156">
        <f t="shared" si="6"/>
        <v>0</v>
      </c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50"/>
      <c r="V31" s="149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62">
        <v>25</v>
      </c>
      <c r="B32" s="163" t="s">
        <v>107</v>
      </c>
      <c r="C32" s="163" t="s">
        <v>149</v>
      </c>
      <c r="D32" s="164" t="s">
        <v>98</v>
      </c>
      <c r="E32" s="168"/>
      <c r="F32" s="169"/>
      <c r="G32" s="167">
        <f>SUM(G33:G63)</f>
        <v>0</v>
      </c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50"/>
      <c r="V32" s="149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58">
        <v>26</v>
      </c>
      <c r="B33" s="159" t="s">
        <v>109</v>
      </c>
      <c r="C33" s="159" t="s">
        <v>110</v>
      </c>
      <c r="D33" s="160" t="s">
        <v>98</v>
      </c>
      <c r="E33" s="157">
        <v>1</v>
      </c>
      <c r="F33" s="155"/>
      <c r="G33" s="156">
        <f>SUM(E33*F33)</f>
        <v>0</v>
      </c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50"/>
      <c r="V33" s="149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58">
        <v>27</v>
      </c>
      <c r="B34" s="159" t="s">
        <v>150</v>
      </c>
      <c r="C34" s="159" t="s">
        <v>151</v>
      </c>
      <c r="D34" s="160" t="s">
        <v>98</v>
      </c>
      <c r="E34" s="157">
        <v>2</v>
      </c>
      <c r="F34" s="155"/>
      <c r="G34" s="156">
        <f t="shared" si="6"/>
        <v>0</v>
      </c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50"/>
      <c r="V34" s="149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58">
        <v>28</v>
      </c>
      <c r="B35" s="159" t="s">
        <v>152</v>
      </c>
      <c r="C35" s="159" t="s">
        <v>114</v>
      </c>
      <c r="D35" s="160" t="s">
        <v>98</v>
      </c>
      <c r="E35" s="157">
        <v>2</v>
      </c>
      <c r="F35" s="155"/>
      <c r="G35" s="156">
        <f t="shared" si="6"/>
        <v>0</v>
      </c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50"/>
      <c r="V35" s="149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58">
        <v>29</v>
      </c>
      <c r="B36" s="159" t="s">
        <v>115</v>
      </c>
      <c r="C36" s="159" t="s">
        <v>116</v>
      </c>
      <c r="D36" s="160" t="s">
        <v>98</v>
      </c>
      <c r="E36" s="157">
        <v>8</v>
      </c>
      <c r="F36" s="155"/>
      <c r="G36" s="156">
        <f t="shared" si="6"/>
        <v>0</v>
      </c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50"/>
      <c r="V36" s="149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58">
        <v>30</v>
      </c>
      <c r="B37" s="159" t="s">
        <v>117</v>
      </c>
      <c r="C37" s="159" t="s">
        <v>114</v>
      </c>
      <c r="D37" s="160" t="s">
        <v>98</v>
      </c>
      <c r="E37" s="157">
        <v>8</v>
      </c>
      <c r="F37" s="155"/>
      <c r="G37" s="156">
        <f t="shared" si="6"/>
        <v>0</v>
      </c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9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58">
        <v>31</v>
      </c>
      <c r="B38" s="159" t="s">
        <v>153</v>
      </c>
      <c r="C38" s="159" t="s">
        <v>154</v>
      </c>
      <c r="D38" s="160" t="s">
        <v>98</v>
      </c>
      <c r="E38" s="157">
        <v>1</v>
      </c>
      <c r="F38" s="155"/>
      <c r="G38" s="156">
        <f t="shared" si="6"/>
        <v>0</v>
      </c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50"/>
      <c r="V38" s="149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58">
        <v>32</v>
      </c>
      <c r="B39" s="159" t="s">
        <v>155</v>
      </c>
      <c r="C39" s="159" t="s">
        <v>121</v>
      </c>
      <c r="D39" s="160" t="s">
        <v>98</v>
      </c>
      <c r="E39" s="157">
        <v>1</v>
      </c>
      <c r="F39" s="155"/>
      <c r="G39" s="156">
        <f t="shared" si="6"/>
        <v>0</v>
      </c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50"/>
      <c r="V39" s="149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58">
        <v>33</v>
      </c>
      <c r="B40" s="159" t="s">
        <v>156</v>
      </c>
      <c r="C40" s="159" t="s">
        <v>157</v>
      </c>
      <c r="D40" s="160" t="s">
        <v>98</v>
      </c>
      <c r="E40" s="157">
        <v>2</v>
      </c>
      <c r="F40" s="155"/>
      <c r="G40" s="156">
        <f t="shared" si="6"/>
        <v>0</v>
      </c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50"/>
      <c r="V40" s="149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58">
        <v>34</v>
      </c>
      <c r="B41" s="159" t="s">
        <v>158</v>
      </c>
      <c r="C41" s="159" t="s">
        <v>114</v>
      </c>
      <c r="D41" s="160" t="s">
        <v>98</v>
      </c>
      <c r="E41" s="157">
        <v>2</v>
      </c>
      <c r="F41" s="155"/>
      <c r="G41" s="156">
        <f t="shared" si="6"/>
        <v>0</v>
      </c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50"/>
      <c r="V41" s="149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58">
        <v>35</v>
      </c>
      <c r="B42" s="159" t="s">
        <v>122</v>
      </c>
      <c r="C42" s="159" t="s">
        <v>123</v>
      </c>
      <c r="D42" s="160" t="s">
        <v>98</v>
      </c>
      <c r="E42" s="157">
        <v>2</v>
      </c>
      <c r="F42" s="155"/>
      <c r="G42" s="156">
        <f t="shared" si="6"/>
        <v>0</v>
      </c>
      <c r="H42" s="149">
        <v>1285</v>
      </c>
      <c r="I42" s="149">
        <f>ROUND(E42*H42,2)</f>
        <v>2570</v>
      </c>
      <c r="J42" s="149">
        <v>1795</v>
      </c>
      <c r="K42" s="149">
        <f>ROUND(E42*J42,2)</f>
        <v>3590</v>
      </c>
      <c r="L42" s="149">
        <v>21</v>
      </c>
      <c r="M42" s="149">
        <f>G42*(1+L42/100)</f>
        <v>0</v>
      </c>
      <c r="N42" s="149">
        <v>0</v>
      </c>
      <c r="O42" s="149">
        <f>ROUND(E42*N42,2)</f>
        <v>0</v>
      </c>
      <c r="P42" s="149">
        <v>0</v>
      </c>
      <c r="Q42" s="149">
        <f>ROUND(E42*P42,2)</f>
        <v>0</v>
      </c>
      <c r="R42" s="149"/>
      <c r="S42" s="149" t="s">
        <v>96</v>
      </c>
      <c r="T42" s="149">
        <v>0</v>
      </c>
      <c r="U42" s="150">
        <f>ROUND(E42*T42,2)</f>
        <v>0</v>
      </c>
      <c r="V42" s="149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58">
        <v>36</v>
      </c>
      <c r="B43" s="159" t="s">
        <v>124</v>
      </c>
      <c r="C43" s="159" t="s">
        <v>121</v>
      </c>
      <c r="D43" s="160" t="s">
        <v>98</v>
      </c>
      <c r="E43" s="157">
        <v>2</v>
      </c>
      <c r="F43" s="155"/>
      <c r="G43" s="156">
        <f t="shared" si="6"/>
        <v>0</v>
      </c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50"/>
      <c r="V43" s="149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 x14ac:dyDescent="0.2">
      <c r="A44" s="158">
        <v>37</v>
      </c>
      <c r="B44" s="159" t="s">
        <v>159</v>
      </c>
      <c r="C44" s="159" t="s">
        <v>160</v>
      </c>
      <c r="D44" s="160" t="s">
        <v>98</v>
      </c>
      <c r="E44" s="157">
        <v>1</v>
      </c>
      <c r="F44" s="155"/>
      <c r="G44" s="156">
        <f t="shared" si="6"/>
        <v>0</v>
      </c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50"/>
      <c r="V44" s="149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58">
        <v>38</v>
      </c>
      <c r="B45" s="159" t="s">
        <v>161</v>
      </c>
      <c r="C45" s="159" t="s">
        <v>121</v>
      </c>
      <c r="D45" s="160" t="s">
        <v>98</v>
      </c>
      <c r="E45" s="157">
        <v>1</v>
      </c>
      <c r="F45" s="155"/>
      <c r="G45" s="156">
        <f t="shared" si="6"/>
        <v>0</v>
      </c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50"/>
      <c r="V45" s="149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58">
        <v>39</v>
      </c>
      <c r="B46" s="159" t="s">
        <v>125</v>
      </c>
      <c r="C46" s="159" t="s">
        <v>126</v>
      </c>
      <c r="D46" s="160" t="s">
        <v>98</v>
      </c>
      <c r="E46" s="157">
        <v>1</v>
      </c>
      <c r="F46" s="155"/>
      <c r="G46" s="156">
        <f t="shared" si="6"/>
        <v>0</v>
      </c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50"/>
      <c r="V46" s="149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58">
        <v>40</v>
      </c>
      <c r="B47" s="159" t="s">
        <v>127</v>
      </c>
      <c r="C47" s="159" t="s">
        <v>121</v>
      </c>
      <c r="D47" s="160" t="s">
        <v>98</v>
      </c>
      <c r="E47" s="157">
        <v>1</v>
      </c>
      <c r="F47" s="155"/>
      <c r="G47" s="156">
        <f t="shared" si="6"/>
        <v>0</v>
      </c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50"/>
      <c r="V47" s="149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58">
        <v>41</v>
      </c>
      <c r="B48" s="159" t="s">
        <v>162</v>
      </c>
      <c r="C48" s="159" t="s">
        <v>163</v>
      </c>
      <c r="D48" s="160" t="s">
        <v>98</v>
      </c>
      <c r="E48" s="157">
        <v>1</v>
      </c>
      <c r="F48" s="155"/>
      <c r="G48" s="156">
        <f t="shared" si="6"/>
        <v>0</v>
      </c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50"/>
      <c r="V48" s="149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58">
        <v>42</v>
      </c>
      <c r="B49" s="159" t="s">
        <v>164</v>
      </c>
      <c r="C49" s="159" t="s">
        <v>121</v>
      </c>
      <c r="D49" s="160" t="s">
        <v>98</v>
      </c>
      <c r="E49" s="157">
        <v>1</v>
      </c>
      <c r="F49" s="155"/>
      <c r="G49" s="156">
        <f t="shared" si="6"/>
        <v>0</v>
      </c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50"/>
      <c r="V49" s="149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58">
        <v>43</v>
      </c>
      <c r="B50" s="159" t="s">
        <v>128</v>
      </c>
      <c r="C50" s="159" t="s">
        <v>129</v>
      </c>
      <c r="D50" s="160" t="s">
        <v>98</v>
      </c>
      <c r="E50" s="157">
        <v>1</v>
      </c>
      <c r="F50" s="155"/>
      <c r="G50" s="156">
        <f t="shared" si="6"/>
        <v>0</v>
      </c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50"/>
      <c r="V50" s="149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 x14ac:dyDescent="0.2">
      <c r="A51" s="158">
        <v>44</v>
      </c>
      <c r="B51" s="159" t="s">
        <v>130</v>
      </c>
      <c r="C51" s="159" t="s">
        <v>121</v>
      </c>
      <c r="D51" s="160" t="s">
        <v>98</v>
      </c>
      <c r="E51" s="157">
        <v>1</v>
      </c>
      <c r="F51" s="155"/>
      <c r="G51" s="156">
        <f t="shared" si="6"/>
        <v>0</v>
      </c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50"/>
      <c r="V51" s="149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58">
        <v>45</v>
      </c>
      <c r="B52" s="159" t="s">
        <v>131</v>
      </c>
      <c r="C52" s="159" t="s">
        <v>132</v>
      </c>
      <c r="D52" s="160" t="s">
        <v>98</v>
      </c>
      <c r="E52" s="157">
        <v>1</v>
      </c>
      <c r="F52" s="155"/>
      <c r="G52" s="156">
        <f t="shared" si="6"/>
        <v>0</v>
      </c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50"/>
      <c r="V52" s="149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58">
        <v>46</v>
      </c>
      <c r="B53" s="159" t="s">
        <v>133</v>
      </c>
      <c r="C53" s="159" t="s">
        <v>134</v>
      </c>
      <c r="D53" s="160" t="s">
        <v>98</v>
      </c>
      <c r="E53" s="157">
        <v>1</v>
      </c>
      <c r="F53" s="155"/>
      <c r="G53" s="156">
        <f t="shared" si="6"/>
        <v>0</v>
      </c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50"/>
      <c r="V53" s="149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58">
        <v>47</v>
      </c>
      <c r="B54" s="159" t="s">
        <v>165</v>
      </c>
      <c r="C54" s="159" t="s">
        <v>166</v>
      </c>
      <c r="D54" s="160" t="s">
        <v>98</v>
      </c>
      <c r="E54" s="157">
        <v>1</v>
      </c>
      <c r="F54" s="155"/>
      <c r="G54" s="156">
        <f t="shared" si="6"/>
        <v>0</v>
      </c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50"/>
      <c r="V54" s="149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58">
        <v>48</v>
      </c>
      <c r="B55" s="159" t="s">
        <v>167</v>
      </c>
      <c r="C55" s="159" t="s">
        <v>121</v>
      </c>
      <c r="D55" s="160" t="s">
        <v>98</v>
      </c>
      <c r="E55" s="157">
        <v>1</v>
      </c>
      <c r="F55" s="155"/>
      <c r="G55" s="156">
        <f t="shared" si="6"/>
        <v>0</v>
      </c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50"/>
      <c r="V55" s="149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58">
        <v>49</v>
      </c>
      <c r="B56" s="159" t="s">
        <v>135</v>
      </c>
      <c r="C56" s="159" t="s">
        <v>136</v>
      </c>
      <c r="D56" s="160" t="s">
        <v>98</v>
      </c>
      <c r="E56" s="157">
        <v>1</v>
      </c>
      <c r="F56" s="155"/>
      <c r="G56" s="156">
        <f t="shared" si="6"/>
        <v>0</v>
      </c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50"/>
      <c r="V56" s="149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58">
        <v>50</v>
      </c>
      <c r="B57" s="159" t="s">
        <v>137</v>
      </c>
      <c r="C57" s="159" t="s">
        <v>121</v>
      </c>
      <c r="D57" s="160" t="s">
        <v>98</v>
      </c>
      <c r="E57" s="157">
        <v>1</v>
      </c>
      <c r="F57" s="155"/>
      <c r="G57" s="156">
        <f t="shared" si="6"/>
        <v>0</v>
      </c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50"/>
      <c r="V57" s="149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 x14ac:dyDescent="0.2">
      <c r="A58" s="158">
        <v>51</v>
      </c>
      <c r="B58" s="159" t="s">
        <v>138</v>
      </c>
      <c r="C58" s="159" t="s">
        <v>139</v>
      </c>
      <c r="D58" s="160" t="s">
        <v>98</v>
      </c>
      <c r="E58" s="157">
        <v>1</v>
      </c>
      <c r="F58" s="155"/>
      <c r="G58" s="156">
        <f t="shared" si="6"/>
        <v>0</v>
      </c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50"/>
      <c r="V58" s="149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58">
        <v>52</v>
      </c>
      <c r="B59" s="159" t="s">
        <v>140</v>
      </c>
      <c r="C59" s="159" t="s">
        <v>121</v>
      </c>
      <c r="D59" s="160" t="s">
        <v>98</v>
      </c>
      <c r="E59" s="157">
        <v>1</v>
      </c>
      <c r="F59" s="155"/>
      <c r="G59" s="156">
        <f t="shared" si="6"/>
        <v>0</v>
      </c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50"/>
      <c r="V59" s="149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 x14ac:dyDescent="0.2">
      <c r="A60" s="158">
        <v>53</v>
      </c>
      <c r="B60" s="159" t="s">
        <v>141</v>
      </c>
      <c r="C60" s="159" t="s">
        <v>142</v>
      </c>
      <c r="D60" s="160" t="s">
        <v>98</v>
      </c>
      <c r="E60" s="157">
        <v>1</v>
      </c>
      <c r="F60" s="155"/>
      <c r="G60" s="156">
        <f t="shared" si="6"/>
        <v>0</v>
      </c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50"/>
      <c r="V60" s="149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58">
        <v>54</v>
      </c>
      <c r="B61" s="159" t="s">
        <v>143</v>
      </c>
      <c r="C61" s="159" t="s">
        <v>144</v>
      </c>
      <c r="D61" s="160" t="s">
        <v>98</v>
      </c>
      <c r="E61" s="157">
        <v>1</v>
      </c>
      <c r="F61" s="155"/>
      <c r="G61" s="156">
        <f t="shared" si="6"/>
        <v>0</v>
      </c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50"/>
      <c r="V61" s="149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outlineLevel="1" x14ac:dyDescent="0.2">
      <c r="A62" s="158">
        <v>55</v>
      </c>
      <c r="B62" s="159" t="s">
        <v>145</v>
      </c>
      <c r="C62" s="159" t="s">
        <v>146</v>
      </c>
      <c r="D62" s="160" t="s">
        <v>98</v>
      </c>
      <c r="E62" s="157">
        <v>1</v>
      </c>
      <c r="F62" s="155"/>
      <c r="G62" s="156">
        <f t="shared" si="6"/>
        <v>0</v>
      </c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50"/>
      <c r="V62" s="149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58">
        <v>56</v>
      </c>
      <c r="B63" s="159" t="s">
        <v>145</v>
      </c>
      <c r="C63" s="159" t="s">
        <v>146</v>
      </c>
      <c r="D63" s="160" t="s">
        <v>98</v>
      </c>
      <c r="E63" s="157">
        <v>1</v>
      </c>
      <c r="F63" s="155"/>
      <c r="G63" s="156">
        <f t="shared" si="6"/>
        <v>0</v>
      </c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50"/>
      <c r="V63" s="149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62">
        <v>57</v>
      </c>
      <c r="B64" s="163" t="s">
        <v>107</v>
      </c>
      <c r="C64" s="163" t="s">
        <v>168</v>
      </c>
      <c r="D64" s="164" t="s">
        <v>98</v>
      </c>
      <c r="E64" s="168"/>
      <c r="F64" s="169"/>
      <c r="G64" s="167">
        <f>SUM(G65:G91)</f>
        <v>0</v>
      </c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50"/>
      <c r="V64" s="149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ht="12.75" customHeight="1" outlineLevel="1" x14ac:dyDescent="0.2">
      <c r="A65" s="158">
        <v>58</v>
      </c>
      <c r="B65" s="159" t="s">
        <v>169</v>
      </c>
      <c r="C65" s="159" t="s">
        <v>170</v>
      </c>
      <c r="D65" s="160" t="s">
        <v>98</v>
      </c>
      <c r="E65" s="157">
        <v>1</v>
      </c>
      <c r="F65" s="155"/>
      <c r="G65" s="156">
        <f t="shared" si="6"/>
        <v>0</v>
      </c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50"/>
      <c r="V65" s="149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outlineLevel="1" x14ac:dyDescent="0.2">
      <c r="A66" s="158">
        <v>59</v>
      </c>
      <c r="B66" s="159" t="s">
        <v>171</v>
      </c>
      <c r="C66" s="159" t="s">
        <v>170</v>
      </c>
      <c r="D66" s="160" t="s">
        <v>98</v>
      </c>
      <c r="E66" s="157">
        <v>1</v>
      </c>
      <c r="F66" s="155"/>
      <c r="G66" s="156">
        <f t="shared" si="6"/>
        <v>0</v>
      </c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50"/>
      <c r="V66" s="149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 x14ac:dyDescent="0.2">
      <c r="A67" s="158">
        <v>60</v>
      </c>
      <c r="B67" s="159" t="s">
        <v>172</v>
      </c>
      <c r="C67" s="159" t="s">
        <v>173</v>
      </c>
      <c r="D67" s="160" t="s">
        <v>98</v>
      </c>
      <c r="E67" s="157">
        <v>2</v>
      </c>
      <c r="F67" s="155"/>
      <c r="G67" s="156">
        <f t="shared" si="6"/>
        <v>0</v>
      </c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50"/>
      <c r="V67" s="149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 x14ac:dyDescent="0.2">
      <c r="A68" s="158">
        <v>61</v>
      </c>
      <c r="B68" s="159" t="s">
        <v>174</v>
      </c>
      <c r="C68" s="159" t="s">
        <v>121</v>
      </c>
      <c r="D68" s="160" t="s">
        <v>98</v>
      </c>
      <c r="E68" s="157">
        <v>2</v>
      </c>
      <c r="F68" s="155"/>
      <c r="G68" s="156">
        <f t="shared" si="6"/>
        <v>0</v>
      </c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50"/>
      <c r="V68" s="149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 x14ac:dyDescent="0.2">
      <c r="A69" s="158">
        <v>62</v>
      </c>
      <c r="B69" s="159" t="s">
        <v>175</v>
      </c>
      <c r="C69" s="159" t="s">
        <v>176</v>
      </c>
      <c r="D69" s="160" t="s">
        <v>98</v>
      </c>
      <c r="E69" s="157">
        <v>2</v>
      </c>
      <c r="F69" s="155"/>
      <c r="G69" s="156">
        <f t="shared" si="6"/>
        <v>0</v>
      </c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50"/>
      <c r="V69" s="149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outlineLevel="1" x14ac:dyDescent="0.2">
      <c r="A70" s="158">
        <v>63</v>
      </c>
      <c r="B70" s="159" t="s">
        <v>177</v>
      </c>
      <c r="C70" s="159" t="s">
        <v>134</v>
      </c>
      <c r="D70" s="160" t="s">
        <v>98</v>
      </c>
      <c r="E70" s="157">
        <v>2</v>
      </c>
      <c r="F70" s="155"/>
      <c r="G70" s="156">
        <f t="shared" si="6"/>
        <v>0</v>
      </c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50"/>
      <c r="V70" s="149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outlineLevel="1" x14ac:dyDescent="0.2">
      <c r="A71" s="158">
        <v>64</v>
      </c>
      <c r="B71" s="159" t="s">
        <v>178</v>
      </c>
      <c r="C71" s="159" t="s">
        <v>179</v>
      </c>
      <c r="D71" s="160" t="s">
        <v>98</v>
      </c>
      <c r="E71" s="157">
        <v>2</v>
      </c>
      <c r="F71" s="155"/>
      <c r="G71" s="156">
        <f t="shared" si="6"/>
        <v>0</v>
      </c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50"/>
      <c r="V71" s="149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58">
        <v>65</v>
      </c>
      <c r="B72" s="159" t="s">
        <v>180</v>
      </c>
      <c r="C72" s="159" t="s">
        <v>121</v>
      </c>
      <c r="D72" s="160" t="s">
        <v>98</v>
      </c>
      <c r="E72" s="157">
        <v>2</v>
      </c>
      <c r="F72" s="155"/>
      <c r="G72" s="156">
        <f t="shared" si="6"/>
        <v>0</v>
      </c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50"/>
      <c r="V72" s="149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58">
        <v>66</v>
      </c>
      <c r="B73" s="159" t="s">
        <v>181</v>
      </c>
      <c r="C73" s="159" t="s">
        <v>182</v>
      </c>
      <c r="D73" s="160" t="s">
        <v>98</v>
      </c>
      <c r="E73" s="157">
        <v>1</v>
      </c>
      <c r="F73" s="155"/>
      <c r="G73" s="156">
        <f t="shared" si="6"/>
        <v>0</v>
      </c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50"/>
      <c r="V73" s="149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 x14ac:dyDescent="0.2">
      <c r="A74" s="158">
        <v>67</v>
      </c>
      <c r="B74" s="159" t="s">
        <v>183</v>
      </c>
      <c r="C74" s="159" t="s">
        <v>184</v>
      </c>
      <c r="D74" s="160" t="s">
        <v>98</v>
      </c>
      <c r="E74" s="157">
        <v>10</v>
      </c>
      <c r="F74" s="155"/>
      <c r="G74" s="156">
        <f t="shared" ref="G74:G90" si="7">SUM(E74*F74)</f>
        <v>0</v>
      </c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  <c r="V74" s="149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 x14ac:dyDescent="0.2">
      <c r="A75" s="158">
        <v>68</v>
      </c>
      <c r="B75" s="159" t="s">
        <v>185</v>
      </c>
      <c r="C75" s="159" t="s">
        <v>121</v>
      </c>
      <c r="D75" s="160" t="s">
        <v>98</v>
      </c>
      <c r="E75" s="157">
        <v>10</v>
      </c>
      <c r="F75" s="155"/>
      <c r="G75" s="156">
        <f t="shared" si="7"/>
        <v>0</v>
      </c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50"/>
      <c r="V75" s="149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58">
        <v>69</v>
      </c>
      <c r="B76" s="159" t="s">
        <v>186</v>
      </c>
      <c r="C76" s="159" t="s">
        <v>187</v>
      </c>
      <c r="D76" s="160" t="s">
        <v>98</v>
      </c>
      <c r="E76" s="157">
        <v>1</v>
      </c>
      <c r="F76" s="155"/>
      <c r="G76" s="156">
        <f t="shared" si="7"/>
        <v>0</v>
      </c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50"/>
      <c r="V76" s="149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58">
        <v>70</v>
      </c>
      <c r="B77" s="159" t="s">
        <v>188</v>
      </c>
      <c r="C77" s="159" t="s">
        <v>187</v>
      </c>
      <c r="D77" s="160" t="s">
        <v>98</v>
      </c>
      <c r="E77" s="157">
        <v>1</v>
      </c>
      <c r="F77" s="155"/>
      <c r="G77" s="156">
        <f t="shared" si="7"/>
        <v>0</v>
      </c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50"/>
      <c r="V77" s="149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 x14ac:dyDescent="0.2">
      <c r="A78" s="158">
        <v>71</v>
      </c>
      <c r="B78" s="159" t="s">
        <v>189</v>
      </c>
      <c r="C78" s="159" t="s">
        <v>190</v>
      </c>
      <c r="D78" s="160" t="s">
        <v>98</v>
      </c>
      <c r="E78" s="157">
        <v>1</v>
      </c>
      <c r="F78" s="155"/>
      <c r="G78" s="156">
        <f t="shared" si="7"/>
        <v>0</v>
      </c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50"/>
      <c r="V78" s="149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 x14ac:dyDescent="0.2">
      <c r="A79" s="158">
        <v>72</v>
      </c>
      <c r="B79" s="159" t="s">
        <v>191</v>
      </c>
      <c r="C79" s="159" t="s">
        <v>190</v>
      </c>
      <c r="D79" s="160" t="s">
        <v>98</v>
      </c>
      <c r="E79" s="157">
        <v>1</v>
      </c>
      <c r="F79" s="155"/>
      <c r="G79" s="156">
        <f t="shared" si="7"/>
        <v>0</v>
      </c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150"/>
      <c r="V79" s="149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x14ac:dyDescent="0.2">
      <c r="A80" s="158">
        <v>73</v>
      </c>
      <c r="B80" s="159" t="s">
        <v>192</v>
      </c>
      <c r="C80" s="159" t="s">
        <v>193</v>
      </c>
      <c r="D80" s="160" t="s">
        <v>98</v>
      </c>
      <c r="E80" s="157">
        <v>2</v>
      </c>
      <c r="F80" s="155"/>
      <c r="G80" s="156">
        <f t="shared" si="7"/>
        <v>0</v>
      </c>
      <c r="H80" s="151"/>
      <c r="I80" s="151">
        <f>SUM(I81:I90)</f>
        <v>198000</v>
      </c>
      <c r="J80" s="151"/>
      <c r="K80" s="151">
        <f>SUM(K81:K90)</f>
        <v>9200</v>
      </c>
      <c r="L80" s="151"/>
      <c r="M80" s="151">
        <f>SUM(M81:M90)</f>
        <v>0</v>
      </c>
      <c r="N80" s="151"/>
      <c r="O80" s="151">
        <f>SUM(O81:O90)</f>
        <v>0</v>
      </c>
      <c r="P80" s="151"/>
      <c r="Q80" s="151">
        <f>SUM(Q81:Q90)</f>
        <v>0</v>
      </c>
      <c r="R80" s="151"/>
      <c r="S80" s="151"/>
      <c r="T80" s="151"/>
      <c r="U80" s="152">
        <f>SUM(U81:U90)</f>
        <v>0</v>
      </c>
      <c r="V80" s="151"/>
    </row>
    <row r="81" spans="1:60" outlineLevel="1" x14ac:dyDescent="0.2">
      <c r="A81" s="158">
        <v>74</v>
      </c>
      <c r="B81" s="159" t="s">
        <v>194</v>
      </c>
      <c r="C81" s="159" t="s">
        <v>134</v>
      </c>
      <c r="D81" s="160" t="s">
        <v>98</v>
      </c>
      <c r="E81" s="157">
        <v>2</v>
      </c>
      <c r="F81" s="155"/>
      <c r="G81" s="156">
        <f t="shared" si="7"/>
        <v>0</v>
      </c>
      <c r="H81" s="149">
        <v>99000</v>
      </c>
      <c r="I81" s="149">
        <f>ROUND(E81*H81,2)</f>
        <v>198000</v>
      </c>
      <c r="J81" s="149">
        <v>4600</v>
      </c>
      <c r="K81" s="149">
        <f>ROUND(E81*J81,2)</f>
        <v>9200</v>
      </c>
      <c r="L81" s="149">
        <v>21</v>
      </c>
      <c r="M81" s="149">
        <f>G81*(1+L81/100)</f>
        <v>0</v>
      </c>
      <c r="N81" s="149">
        <v>0</v>
      </c>
      <c r="O81" s="149">
        <f>ROUND(E81*N81,2)</f>
        <v>0</v>
      </c>
      <c r="P81" s="149">
        <v>0</v>
      </c>
      <c r="Q81" s="149">
        <f>ROUND(E81*P81,2)</f>
        <v>0</v>
      </c>
      <c r="R81" s="149"/>
      <c r="S81" s="149" t="s">
        <v>96</v>
      </c>
      <c r="T81" s="149">
        <v>0</v>
      </c>
      <c r="U81" s="150">
        <f>ROUND(E81*T81,2)</f>
        <v>0</v>
      </c>
      <c r="V81" s="149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outlineLevel="1" x14ac:dyDescent="0.2">
      <c r="A82" s="158">
        <v>75</v>
      </c>
      <c r="B82" s="159" t="s">
        <v>141</v>
      </c>
      <c r="C82" s="159" t="s">
        <v>142</v>
      </c>
      <c r="D82" s="160" t="s">
        <v>98</v>
      </c>
      <c r="E82" s="157">
        <v>1</v>
      </c>
      <c r="F82" s="155"/>
      <c r="G82" s="156">
        <f t="shared" si="7"/>
        <v>0</v>
      </c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50"/>
      <c r="V82" s="149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6"/>
      <c r="BB82" s="141"/>
      <c r="BC82" s="141"/>
      <c r="BD82" s="141"/>
      <c r="BE82" s="141"/>
      <c r="BF82" s="141"/>
      <c r="BG82" s="141"/>
      <c r="BH82" s="141"/>
    </row>
    <row r="83" spans="1:60" outlineLevel="1" x14ac:dyDescent="0.2">
      <c r="A83" s="158">
        <v>76</v>
      </c>
      <c r="B83" s="159" t="s">
        <v>195</v>
      </c>
      <c r="C83" s="159" t="s">
        <v>196</v>
      </c>
      <c r="D83" s="160" t="s">
        <v>98</v>
      </c>
      <c r="E83" s="157">
        <v>2</v>
      </c>
      <c r="F83" s="155"/>
      <c r="G83" s="156">
        <f t="shared" si="7"/>
        <v>0</v>
      </c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50"/>
      <c r="V83" s="149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6"/>
      <c r="BB83" s="141"/>
      <c r="BC83" s="141"/>
      <c r="BD83" s="141"/>
      <c r="BE83" s="141"/>
      <c r="BF83" s="141"/>
      <c r="BG83" s="141"/>
      <c r="BH83" s="141"/>
    </row>
    <row r="84" spans="1:60" outlineLevel="1" x14ac:dyDescent="0.2">
      <c r="A84" s="158">
        <v>77</v>
      </c>
      <c r="B84" s="159" t="s">
        <v>197</v>
      </c>
      <c r="C84" s="159" t="s">
        <v>198</v>
      </c>
      <c r="D84" s="160" t="s">
        <v>98</v>
      </c>
      <c r="E84" s="157">
        <v>2</v>
      </c>
      <c r="F84" s="155"/>
      <c r="G84" s="156">
        <f t="shared" si="7"/>
        <v>0</v>
      </c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50"/>
      <c r="V84" s="149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6"/>
      <c r="BB84" s="141"/>
      <c r="BC84" s="141"/>
      <c r="BD84" s="141"/>
      <c r="BE84" s="141"/>
      <c r="BF84" s="141"/>
      <c r="BG84" s="141"/>
      <c r="BH84" s="141"/>
    </row>
    <row r="85" spans="1:60" outlineLevel="1" x14ac:dyDescent="0.2">
      <c r="A85" s="158">
        <v>78</v>
      </c>
      <c r="B85" s="159" t="s">
        <v>199</v>
      </c>
      <c r="C85" s="159" t="s">
        <v>200</v>
      </c>
      <c r="D85" s="160" t="s">
        <v>98</v>
      </c>
      <c r="E85" s="157">
        <v>1</v>
      </c>
      <c r="F85" s="155"/>
      <c r="G85" s="156">
        <f t="shared" si="7"/>
        <v>0</v>
      </c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50"/>
      <c r="V85" s="149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6"/>
      <c r="BB85" s="141"/>
      <c r="BC85" s="141"/>
      <c r="BD85" s="141"/>
      <c r="BE85" s="141"/>
      <c r="BF85" s="141"/>
      <c r="BG85" s="141"/>
      <c r="BH85" s="141"/>
    </row>
    <row r="86" spans="1:60" outlineLevel="1" x14ac:dyDescent="0.2">
      <c r="A86" s="158">
        <v>79</v>
      </c>
      <c r="B86" s="159" t="s">
        <v>201</v>
      </c>
      <c r="C86" s="159" t="s">
        <v>202</v>
      </c>
      <c r="D86" s="160" t="s">
        <v>98</v>
      </c>
      <c r="E86" s="157">
        <v>2</v>
      </c>
      <c r="F86" s="155"/>
      <c r="G86" s="156">
        <f t="shared" si="7"/>
        <v>0</v>
      </c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50"/>
      <c r="V86" s="149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6"/>
      <c r="BB86" s="141"/>
      <c r="BC86" s="141"/>
      <c r="BD86" s="141"/>
      <c r="BE86" s="141"/>
      <c r="BF86" s="141"/>
      <c r="BG86" s="141"/>
      <c r="BH86" s="141"/>
    </row>
    <row r="87" spans="1:60" outlineLevel="1" x14ac:dyDescent="0.2">
      <c r="A87" s="158">
        <v>80</v>
      </c>
      <c r="B87" s="159" t="s">
        <v>203</v>
      </c>
      <c r="C87" s="159" t="s">
        <v>204</v>
      </c>
      <c r="D87" s="160" t="s">
        <v>98</v>
      </c>
      <c r="E87" s="157">
        <v>8</v>
      </c>
      <c r="F87" s="155"/>
      <c r="G87" s="156">
        <f t="shared" si="7"/>
        <v>0</v>
      </c>
      <c r="H87" s="149"/>
      <c r="I87" s="149"/>
      <c r="J87" s="149"/>
      <c r="K87" s="149"/>
      <c r="L87" s="149"/>
      <c r="M87" s="149"/>
      <c r="N87" s="149"/>
      <c r="O87" s="149"/>
      <c r="P87" s="149"/>
      <c r="Q87" s="149"/>
      <c r="R87" s="149"/>
      <c r="S87" s="149"/>
      <c r="T87" s="149"/>
      <c r="U87" s="150"/>
      <c r="V87" s="149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6"/>
      <c r="BB87" s="141"/>
      <c r="BC87" s="141"/>
      <c r="BD87" s="141"/>
      <c r="BE87" s="141"/>
      <c r="BF87" s="141"/>
      <c r="BG87" s="141"/>
      <c r="BH87" s="141"/>
    </row>
    <row r="88" spans="1:60" outlineLevel="1" x14ac:dyDescent="0.2">
      <c r="A88" s="158">
        <v>81</v>
      </c>
      <c r="B88" s="159" t="s">
        <v>205</v>
      </c>
      <c r="C88" s="159" t="s">
        <v>206</v>
      </c>
      <c r="D88" s="160" t="s">
        <v>98</v>
      </c>
      <c r="E88" s="157">
        <v>1</v>
      </c>
      <c r="F88" s="155"/>
      <c r="G88" s="156">
        <f t="shared" si="7"/>
        <v>0</v>
      </c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50"/>
      <c r="V88" s="149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6"/>
      <c r="BB88" s="141"/>
      <c r="BC88" s="141"/>
      <c r="BD88" s="141"/>
      <c r="BE88" s="141"/>
      <c r="BF88" s="141"/>
      <c r="BG88" s="141"/>
      <c r="BH88" s="141"/>
    </row>
    <row r="89" spans="1:60" outlineLevel="1" x14ac:dyDescent="0.2">
      <c r="A89" s="158">
        <v>82</v>
      </c>
      <c r="B89" s="159" t="s">
        <v>207</v>
      </c>
      <c r="C89" s="159" t="s">
        <v>208</v>
      </c>
      <c r="D89" s="160" t="s">
        <v>98</v>
      </c>
      <c r="E89" s="157">
        <v>1</v>
      </c>
      <c r="F89" s="155"/>
      <c r="G89" s="156">
        <f t="shared" si="7"/>
        <v>0</v>
      </c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150"/>
      <c r="V89" s="149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6"/>
      <c r="BB89" s="141"/>
      <c r="BC89" s="141"/>
      <c r="BD89" s="141"/>
      <c r="BE89" s="141"/>
      <c r="BF89" s="141"/>
      <c r="BG89" s="141"/>
      <c r="BH89" s="141"/>
    </row>
    <row r="90" spans="1:60" outlineLevel="1" x14ac:dyDescent="0.2">
      <c r="A90" s="158">
        <v>83</v>
      </c>
      <c r="B90" s="159" t="s">
        <v>209</v>
      </c>
      <c r="C90" s="159" t="s">
        <v>210</v>
      </c>
      <c r="D90" s="160" t="s">
        <v>98</v>
      </c>
      <c r="E90" s="157">
        <v>2</v>
      </c>
      <c r="F90" s="155"/>
      <c r="G90" s="156">
        <f t="shared" si="7"/>
        <v>0</v>
      </c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  <c r="T90" s="149"/>
      <c r="U90" s="150"/>
      <c r="V90" s="149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6"/>
      <c r="BB90" s="141"/>
      <c r="BC90" s="141"/>
      <c r="BD90" s="141"/>
      <c r="BE90" s="141"/>
      <c r="BF90" s="141"/>
      <c r="BG90" s="141"/>
      <c r="BH90" s="141"/>
    </row>
    <row r="91" spans="1:60" x14ac:dyDescent="0.2">
      <c r="A91" s="158">
        <v>84</v>
      </c>
      <c r="B91" s="159" t="s">
        <v>211</v>
      </c>
      <c r="C91" s="159" t="s">
        <v>213</v>
      </c>
      <c r="D91" s="160" t="s">
        <v>212</v>
      </c>
      <c r="E91" s="157">
        <v>1</v>
      </c>
      <c r="F91" s="155"/>
      <c r="G91" s="156">
        <f t="shared" ref="G91" si="8">SUM(E91*F91)</f>
        <v>0</v>
      </c>
    </row>
    <row r="92" spans="1:60" x14ac:dyDescent="0.2">
      <c r="D92" s="11"/>
    </row>
    <row r="93" spans="1:60" x14ac:dyDescent="0.2">
      <c r="D93" s="11"/>
    </row>
    <row r="94" spans="1:60" x14ac:dyDescent="0.2">
      <c r="D94" s="11"/>
    </row>
    <row r="95" spans="1:60" x14ac:dyDescent="0.2">
      <c r="D95" s="11"/>
    </row>
    <row r="96" spans="1:60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</sheetData>
  <mergeCells count="4">
    <mergeCell ref="A1:G1"/>
    <mergeCell ref="C2:G2"/>
    <mergeCell ref="C3:G3"/>
    <mergeCell ref="C4:G4"/>
  </mergeCells>
  <phoneticPr fontId="17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2025-03-31T08:09:27Z</dcterms:modified>
</cp:coreProperties>
</file>